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<sst xmlns="http://schemas.openxmlformats.org/spreadsheetml/2006/main" count="115" uniqueCount="73">
  <si>
    <t>收      入</t>
  </si>
  <si>
    <t>支      出</t>
  </si>
  <si>
    <t>一、财政拨款收入</t>
  </si>
  <si>
    <t>收入合计</t>
  </si>
  <si>
    <t>支出合计</t>
  </si>
  <si>
    <t>用事业基金弥补收支差额</t>
  </si>
  <si>
    <t>上年结转和结余</t>
  </si>
  <si>
    <t>单位：万元</t>
  </si>
  <si>
    <t>功  能  科  目</t>
  </si>
  <si>
    <t>合计</t>
  </si>
  <si>
    <t>财政拨款</t>
  </si>
  <si>
    <t>备 注</t>
  </si>
  <si>
    <t>小  计</t>
  </si>
  <si>
    <t>基本支出</t>
  </si>
  <si>
    <t>项目支出</t>
  </si>
  <si>
    <t>附件1</t>
  </si>
  <si>
    <t>单位：万元</t>
  </si>
  <si>
    <t>决算数</t>
  </si>
  <si>
    <t>说明:支出科目分类、款、项分别填列</t>
  </si>
  <si>
    <t>部门支出决算表(功能分类）</t>
  </si>
  <si>
    <t>附件2</t>
  </si>
  <si>
    <t>二、上级补助收入</t>
  </si>
  <si>
    <t>三、事业收入</t>
  </si>
  <si>
    <t>四、经营收入</t>
  </si>
  <si>
    <t>项目（按功能分类）</t>
  </si>
  <si>
    <r>
      <t xml:space="preserve">项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目</t>
    </r>
  </si>
  <si>
    <t>结余分配</t>
  </si>
  <si>
    <t>总   计</t>
  </si>
  <si>
    <t>总   计</t>
  </si>
  <si>
    <t>年末结转和结余</t>
  </si>
  <si>
    <t>五、附属单位上缴收入</t>
  </si>
  <si>
    <t>六、其他收入</t>
  </si>
  <si>
    <t>一般公共支出</t>
  </si>
  <si>
    <t>合   计</t>
  </si>
  <si>
    <t>说明：功能科目分类、款、项分别填列</t>
  </si>
  <si>
    <t>政府性基金支出</t>
  </si>
  <si>
    <t>部门收支决算表</t>
  </si>
  <si>
    <t>公共安全支出</t>
  </si>
  <si>
    <t>公安</t>
  </si>
  <si>
    <t xml:space="preserve">  行政运行</t>
  </si>
  <si>
    <t xml:space="preserve">  一般行政管理事务</t>
  </si>
  <si>
    <t xml:space="preserve">  治安管理</t>
  </si>
  <si>
    <t xml:space="preserve">  国内安全保卫</t>
  </si>
  <si>
    <t xml:space="preserve">  刑事侦查</t>
  </si>
  <si>
    <t xml:space="preserve">  经济犯罪侦查</t>
  </si>
  <si>
    <t xml:space="preserve">  出入境管理</t>
  </si>
  <si>
    <t xml:space="preserve">  禁毒管理</t>
  </si>
  <si>
    <t xml:space="preserve">  道路交通管理</t>
  </si>
  <si>
    <t xml:space="preserve">  网络侦控管理</t>
  </si>
  <si>
    <t xml:space="preserve">  反恐怖</t>
  </si>
  <si>
    <t xml:space="preserve">  居民身份证管理</t>
  </si>
  <si>
    <t xml:space="preserve">  网络运行及维护</t>
  </si>
  <si>
    <t xml:space="preserve">  拘押收教场所管理</t>
  </si>
  <si>
    <t xml:space="preserve">  警犬繁育及训养</t>
  </si>
  <si>
    <t xml:space="preserve">  其他公安支出</t>
  </si>
  <si>
    <t>社会保障和就业支出</t>
  </si>
  <si>
    <t>行政事业单位离退休</t>
  </si>
  <si>
    <t xml:space="preserve">  未归口管理的行政单位离退休</t>
  </si>
  <si>
    <t>抚恤</t>
  </si>
  <si>
    <t xml:space="preserve">  死亡抚恤</t>
  </si>
  <si>
    <t>医疗卫生与计划生育支出</t>
  </si>
  <si>
    <t>医疗保障</t>
  </si>
  <si>
    <t xml:space="preserve">  行政单位医疗</t>
  </si>
  <si>
    <t>人口与计划生育事务</t>
  </si>
  <si>
    <t xml:space="preserve">  计划生育家庭奖励</t>
  </si>
  <si>
    <t>食品和药品监督管理事务</t>
  </si>
  <si>
    <t xml:space="preserve">  食品安全事务</t>
  </si>
  <si>
    <t>住房保障支出</t>
  </si>
  <si>
    <t>住房改革支出</t>
  </si>
  <si>
    <t xml:space="preserve">  住房公积金</t>
  </si>
  <si>
    <t xml:space="preserve">  购房补贴</t>
  </si>
  <si>
    <t>其他支出</t>
  </si>
  <si>
    <t xml:space="preserve">  其他支出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</si>
</sst>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  <numFmt numFmtId="182" formatCode="#,##0.00_);[Red]\(#,##0.00\)"/>
  </numFmts>
  <fonts count="30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name val="黑体"/>
      <family val="0"/>
    </font>
    <font>
      <sz val="12"/>
      <name val="黑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1" fillId="0" borderId="0" xfId="42" applyFont="1" applyFill="1" applyAlignment="1">
      <alignment vertical="center"/>
      <protection/>
    </xf>
    <xf numFmtId="0" fontId="23" fillId="0" borderId="0" xfId="41" applyFont="1" applyFill="1" applyAlignment="1">
      <alignment vertical="center"/>
      <protection/>
    </xf>
    <xf numFmtId="0" fontId="24" fillId="0" borderId="0" xfId="41" applyFont="1" applyFill="1" applyAlignment="1">
      <alignment vertical="center"/>
      <protection/>
    </xf>
    <xf numFmtId="0" fontId="25" fillId="0" borderId="0" xfId="41" applyFont="1" applyFill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vertical="center"/>
      <protection/>
    </xf>
    <xf numFmtId="0" fontId="26" fillId="0" borderId="10" xfId="41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 quotePrefix="1">
      <alignment vertical="center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0" fillId="0" borderId="0" xfId="41" applyFont="1" applyFill="1" applyBorder="1" applyAlignment="1">
      <alignment vertical="center"/>
      <protection/>
    </xf>
    <xf numFmtId="0" fontId="22" fillId="0" borderId="0" xfId="41" applyFont="1" applyFill="1" applyAlignment="1">
      <alignment vertical="center"/>
      <protection/>
    </xf>
    <xf numFmtId="0" fontId="0" fillId="0" borderId="10" xfId="0" applyBorder="1" applyAlignment="1">
      <alignment vertical="center"/>
    </xf>
    <xf numFmtId="49" fontId="26" fillId="0" borderId="10" xfId="41" applyNumberFormat="1" applyFont="1" applyFill="1" applyBorder="1" applyAlignment="1">
      <alignment horizontal="center" vertical="center"/>
      <protection/>
    </xf>
    <xf numFmtId="0" fontId="24" fillId="0" borderId="10" xfId="41" applyFont="1" applyFill="1" applyBorder="1" applyAlignment="1">
      <alignment horizontal="center" vertical="center"/>
      <protection/>
    </xf>
    <xf numFmtId="0" fontId="24" fillId="0" borderId="10" xfId="41" applyFont="1" applyFill="1" applyBorder="1" applyAlignment="1" quotePrefix="1">
      <alignment horizontal="center" vertical="center"/>
      <protection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181" fontId="0" fillId="0" borderId="0" xfId="0" applyNumberFormat="1" applyAlignment="1">
      <alignment vertical="center"/>
    </xf>
    <xf numFmtId="181" fontId="23" fillId="0" borderId="0" xfId="41" applyNumberFormat="1" applyFont="1" applyFill="1" applyAlignment="1">
      <alignment horizontal="right" vertical="center"/>
      <protection/>
    </xf>
    <xf numFmtId="181" fontId="25" fillId="0" borderId="0" xfId="41" applyNumberFormat="1" applyFont="1" applyFill="1" applyAlignment="1">
      <alignment horizontal="center" vertical="center"/>
      <protection/>
    </xf>
    <xf numFmtId="181" fontId="0" fillId="0" borderId="10" xfId="41" applyNumberFormat="1" applyFont="1" applyFill="1" applyBorder="1" applyAlignment="1">
      <alignment horizontal="center" vertical="center"/>
      <protection/>
    </xf>
    <xf numFmtId="181" fontId="0" fillId="0" borderId="10" xfId="41" applyNumberFormat="1" applyFont="1" applyFill="1" applyBorder="1" applyAlignment="1">
      <alignment horizontal="right" vertical="center"/>
      <protection/>
    </xf>
    <xf numFmtId="181" fontId="0" fillId="0" borderId="10" xfId="41" applyNumberFormat="1" applyFont="1" applyFill="1" applyBorder="1" applyAlignment="1">
      <alignment vertical="center"/>
      <protection/>
    </xf>
    <xf numFmtId="181" fontId="0" fillId="0" borderId="10" xfId="41" applyNumberFormat="1" applyFont="1" applyFill="1" applyBorder="1" applyAlignment="1">
      <alignment vertical="center"/>
      <protection/>
    </xf>
    <xf numFmtId="181" fontId="0" fillId="0" borderId="10" xfId="41" applyNumberFormat="1" applyFont="1" applyFill="1" applyBorder="1" applyAlignment="1">
      <alignment vertical="center"/>
      <protection/>
    </xf>
    <xf numFmtId="181" fontId="23" fillId="0" borderId="0" xfId="41" applyNumberFormat="1" applyFont="1" applyFill="1" applyAlignment="1">
      <alignment vertical="center"/>
      <protection/>
    </xf>
    <xf numFmtId="181" fontId="24" fillId="0" borderId="0" xfId="41" applyNumberFormat="1" applyFont="1" applyFill="1" applyAlignment="1">
      <alignment vertical="center"/>
      <protection/>
    </xf>
    <xf numFmtId="181" fontId="0" fillId="0" borderId="10" xfId="41" applyNumberFormat="1" applyFont="1" applyFill="1" applyBorder="1" applyAlignment="1">
      <alignment horizontal="right" vertical="center"/>
      <protection/>
    </xf>
    <xf numFmtId="181" fontId="28" fillId="0" borderId="10" xfId="41" applyNumberFormat="1" applyFont="1" applyFill="1" applyBorder="1" applyAlignment="1">
      <alignment horizontal="right" vertical="center"/>
      <protection/>
    </xf>
    <xf numFmtId="182" fontId="0" fillId="0" borderId="0" xfId="41" applyNumberFormat="1" applyFont="1" applyFill="1" applyBorder="1" applyAlignment="1">
      <alignment vertical="center"/>
      <protection/>
    </xf>
    <xf numFmtId="182" fontId="24" fillId="0" borderId="10" xfId="41" applyNumberFormat="1" applyFont="1" applyFill="1" applyBorder="1" applyAlignment="1">
      <alignment horizontal="center" vertical="center"/>
      <protection/>
    </xf>
    <xf numFmtId="182" fontId="24" fillId="0" borderId="10" xfId="41" applyNumberFormat="1" applyFont="1" applyFill="1" applyBorder="1" applyAlignment="1" quotePrefix="1">
      <alignment horizontal="center" vertical="center"/>
      <protection/>
    </xf>
    <xf numFmtId="182" fontId="0" fillId="0" borderId="11" xfId="0" applyNumberFormat="1" applyBorder="1" applyAlignment="1">
      <alignment horizontal="right" vertical="center" shrinkToFit="1"/>
    </xf>
    <xf numFmtId="182" fontId="0" fillId="0" borderId="12" xfId="0" applyNumberFormat="1" applyBorder="1" applyAlignment="1">
      <alignment horizontal="right" vertical="center" shrinkToFit="1"/>
    </xf>
    <xf numFmtId="182" fontId="0" fillId="0" borderId="10" xfId="41" applyNumberFormat="1" applyFont="1" applyFill="1" applyBorder="1" applyAlignment="1">
      <alignment horizontal="center" vertical="center"/>
      <protection/>
    </xf>
    <xf numFmtId="182" fontId="0" fillId="0" borderId="10" xfId="41" applyNumberFormat="1" applyFont="1" applyFill="1" applyBorder="1" applyAlignment="1">
      <alignment vertical="center"/>
      <protection/>
    </xf>
    <xf numFmtId="182" fontId="0" fillId="0" borderId="0" xfId="0" applyNumberFormat="1" applyAlignment="1">
      <alignment vertical="center"/>
    </xf>
    <xf numFmtId="0" fontId="0" fillId="0" borderId="10" xfId="0" applyBorder="1" applyAlignment="1">
      <alignment horizontal="left" vertical="center" shrinkToFit="1"/>
    </xf>
    <xf numFmtId="0" fontId="29" fillId="0" borderId="0" xfId="42" applyFont="1" applyFill="1" applyAlignment="1">
      <alignment horizontal="center" vertical="center"/>
      <protection/>
    </xf>
    <xf numFmtId="0" fontId="0" fillId="0" borderId="10" xfId="41" applyFont="1" applyFill="1" applyBorder="1" applyAlignment="1" quotePrefix="1">
      <alignment horizontal="center" vertic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26" fillId="0" borderId="13" xfId="41" applyFont="1" applyFill="1" applyBorder="1" applyAlignment="1">
      <alignment horizontal="left" vertical="center"/>
      <protection/>
    </xf>
    <xf numFmtId="0" fontId="21" fillId="0" borderId="0" xfId="43" applyFont="1" applyFill="1" applyAlignment="1">
      <alignment horizontal="left"/>
      <protection/>
    </xf>
    <xf numFmtId="0" fontId="29" fillId="0" borderId="0" xfId="43" applyFont="1" applyFill="1" applyAlignment="1">
      <alignment horizontal="center"/>
      <protection/>
    </xf>
    <xf numFmtId="0" fontId="29" fillId="0" borderId="0" xfId="41" applyFont="1" applyFill="1" applyAlignment="1">
      <alignment horizontal="center"/>
      <protection/>
    </xf>
    <xf numFmtId="0" fontId="24" fillId="0" borderId="10" xfId="41" applyFont="1" applyFill="1" applyBorder="1" applyAlignment="1">
      <alignment horizontal="center" vertical="center"/>
      <protection/>
    </xf>
    <xf numFmtId="182" fontId="24" fillId="0" borderId="10" xfId="41" applyNumberFormat="1" applyFont="1" applyFill="1" applyBorder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04-分类改革-预算表" xfId="41"/>
    <cellStyle name="常规_Sheet1" xfId="42"/>
    <cellStyle name="常规_Sheet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0">
      <selection activeCell="F36" sqref="F36"/>
    </sheetView>
  </sheetViews>
  <sheetFormatPr defaultColWidth="9.00390625" defaultRowHeight="14.25"/>
  <cols>
    <col min="1" max="1" width="27.875" style="0" customWidth="1"/>
    <col min="2" max="2" width="13.50390625" style="18" customWidth="1"/>
    <col min="3" max="3" width="24.625" style="0" customWidth="1"/>
    <col min="4" max="4" width="14.75390625" style="18" customWidth="1"/>
  </cols>
  <sheetData>
    <row r="1" spans="1:4" ht="15" customHeight="1">
      <c r="A1" s="1" t="s">
        <v>15</v>
      </c>
      <c r="B1" s="26"/>
      <c r="C1" s="2"/>
      <c r="D1" s="19"/>
    </row>
    <row r="2" spans="1:4" ht="23.25" customHeight="1">
      <c r="A2" s="39" t="s">
        <v>36</v>
      </c>
      <c r="B2" s="39"/>
      <c r="C2" s="39"/>
      <c r="D2" s="39"/>
    </row>
    <row r="3" spans="1:4" ht="12" customHeight="1">
      <c r="A3" s="3"/>
      <c r="B3" s="27"/>
      <c r="C3" s="3"/>
      <c r="D3" s="20" t="s">
        <v>16</v>
      </c>
    </row>
    <row r="4" spans="1:4" ht="21.75" customHeight="1">
      <c r="A4" s="40" t="s">
        <v>0</v>
      </c>
      <c r="B4" s="41"/>
      <c r="C4" s="40" t="s">
        <v>1</v>
      </c>
      <c r="D4" s="41"/>
    </row>
    <row r="5" spans="1:4" ht="16.5" customHeight="1">
      <c r="A5" s="5" t="s">
        <v>25</v>
      </c>
      <c r="B5" s="21" t="s">
        <v>17</v>
      </c>
      <c r="C5" s="5" t="s">
        <v>24</v>
      </c>
      <c r="D5" s="21" t="s">
        <v>17</v>
      </c>
    </row>
    <row r="6" spans="1:4" ht="13.5" customHeight="1">
      <c r="A6" s="6" t="s">
        <v>2</v>
      </c>
      <c r="B6" s="22">
        <v>33386.6</v>
      </c>
      <c r="C6" s="16" t="s">
        <v>37</v>
      </c>
      <c r="D6" s="22">
        <v>30538.796572000003</v>
      </c>
    </row>
    <row r="7" spans="1:4" ht="13.5" customHeight="1">
      <c r="A7" s="12" t="s">
        <v>21</v>
      </c>
      <c r="B7" s="23"/>
      <c r="C7" s="16" t="s">
        <v>38</v>
      </c>
      <c r="D7" s="22">
        <v>30538.796572000003</v>
      </c>
    </row>
    <row r="8" spans="1:4" ht="13.5" customHeight="1">
      <c r="A8" s="6" t="s">
        <v>22</v>
      </c>
      <c r="B8" s="23"/>
      <c r="C8" s="16" t="s">
        <v>39</v>
      </c>
      <c r="D8" s="22">
        <v>13179.735942</v>
      </c>
    </row>
    <row r="9" spans="1:4" ht="13.5" customHeight="1">
      <c r="A9" s="6" t="s">
        <v>23</v>
      </c>
      <c r="B9" s="23"/>
      <c r="C9" s="16" t="s">
        <v>40</v>
      </c>
      <c r="D9" s="22">
        <v>5532.171067</v>
      </c>
    </row>
    <row r="10" spans="1:4" ht="13.5" customHeight="1">
      <c r="A10" s="12" t="s">
        <v>30</v>
      </c>
      <c r="B10" s="23"/>
      <c r="C10" s="16" t="s">
        <v>41</v>
      </c>
      <c r="D10" s="23">
        <v>2243.4972</v>
      </c>
    </row>
    <row r="11" spans="1:4" ht="13.5" customHeight="1">
      <c r="A11" s="6" t="s">
        <v>31</v>
      </c>
      <c r="B11" s="23">
        <v>189.07</v>
      </c>
      <c r="C11" s="16" t="s">
        <v>42</v>
      </c>
      <c r="D11" s="23">
        <v>70</v>
      </c>
    </row>
    <row r="12" spans="1:4" ht="13.5" customHeight="1">
      <c r="A12" s="6"/>
      <c r="B12" s="23"/>
      <c r="C12" s="16" t="s">
        <v>43</v>
      </c>
      <c r="D12" s="23">
        <v>124.92</v>
      </c>
    </row>
    <row r="13" spans="1:4" ht="13.5" customHeight="1">
      <c r="A13" s="6"/>
      <c r="B13" s="23"/>
      <c r="C13" s="16" t="s">
        <v>44</v>
      </c>
      <c r="D13" s="23">
        <v>20</v>
      </c>
    </row>
    <row r="14" spans="1:4" ht="13.5" customHeight="1">
      <c r="A14" s="6"/>
      <c r="B14" s="23"/>
      <c r="C14" s="16" t="s">
        <v>45</v>
      </c>
      <c r="D14" s="23">
        <v>196</v>
      </c>
    </row>
    <row r="15" spans="1:4" ht="13.5" customHeight="1">
      <c r="A15" s="6"/>
      <c r="B15" s="23"/>
      <c r="C15" s="16" t="s">
        <v>46</v>
      </c>
      <c r="D15" s="23">
        <v>411.28718</v>
      </c>
    </row>
    <row r="16" spans="1:4" ht="13.5" customHeight="1">
      <c r="A16" s="6"/>
      <c r="B16" s="23"/>
      <c r="C16" s="16" t="s">
        <v>47</v>
      </c>
      <c r="D16" s="23">
        <v>5282.316282</v>
      </c>
    </row>
    <row r="17" spans="1:4" ht="13.5" customHeight="1">
      <c r="A17" s="6"/>
      <c r="B17" s="23"/>
      <c r="C17" s="16" t="s">
        <v>48</v>
      </c>
      <c r="D17" s="23">
        <v>35</v>
      </c>
    </row>
    <row r="18" spans="1:4" ht="13.5" customHeight="1">
      <c r="A18" s="6"/>
      <c r="B18" s="23"/>
      <c r="C18" s="16" t="s">
        <v>49</v>
      </c>
      <c r="D18" s="23">
        <v>25</v>
      </c>
    </row>
    <row r="19" spans="1:4" ht="13.5" customHeight="1">
      <c r="A19" s="6"/>
      <c r="B19" s="23"/>
      <c r="C19" s="16" t="s">
        <v>50</v>
      </c>
      <c r="D19" s="23">
        <v>10</v>
      </c>
    </row>
    <row r="20" spans="1:4" ht="13.5" customHeight="1">
      <c r="A20" s="6"/>
      <c r="B20" s="23"/>
      <c r="C20" s="16" t="s">
        <v>51</v>
      </c>
      <c r="D20" s="23">
        <v>248</v>
      </c>
    </row>
    <row r="21" spans="1:4" ht="13.5" customHeight="1">
      <c r="A21" s="6"/>
      <c r="B21" s="23"/>
      <c r="C21" s="16" t="s">
        <v>52</v>
      </c>
      <c r="D21" s="23">
        <v>1381.704701</v>
      </c>
    </row>
    <row r="22" spans="1:4" ht="13.5" customHeight="1">
      <c r="A22" s="6"/>
      <c r="B22" s="23"/>
      <c r="C22" s="16" t="s">
        <v>53</v>
      </c>
      <c r="D22" s="23">
        <v>55</v>
      </c>
    </row>
    <row r="23" spans="1:4" ht="13.5" customHeight="1">
      <c r="A23" s="6"/>
      <c r="B23" s="23"/>
      <c r="C23" s="16" t="s">
        <v>54</v>
      </c>
      <c r="D23" s="23">
        <v>1724.1642</v>
      </c>
    </row>
    <row r="24" spans="1:4" ht="13.5" customHeight="1">
      <c r="A24" s="6"/>
      <c r="B24" s="23"/>
      <c r="C24" s="16" t="s">
        <v>55</v>
      </c>
      <c r="D24" s="23">
        <v>1916.9447</v>
      </c>
    </row>
    <row r="25" spans="1:4" ht="13.5" customHeight="1">
      <c r="A25" s="6"/>
      <c r="B25" s="23"/>
      <c r="C25" s="16" t="s">
        <v>56</v>
      </c>
      <c r="D25" s="23">
        <v>1816.6647</v>
      </c>
    </row>
    <row r="26" spans="1:4" ht="13.5" customHeight="1">
      <c r="A26" s="6"/>
      <c r="B26" s="23"/>
      <c r="C26" s="16" t="s">
        <v>57</v>
      </c>
      <c r="D26" s="23">
        <v>1816.6647</v>
      </c>
    </row>
    <row r="27" spans="1:4" ht="13.5" customHeight="1">
      <c r="A27" s="6"/>
      <c r="B27" s="23"/>
      <c r="C27" s="16" t="s">
        <v>58</v>
      </c>
      <c r="D27" s="23">
        <v>100.28</v>
      </c>
    </row>
    <row r="28" spans="1:4" ht="13.5" customHeight="1">
      <c r="A28" s="6"/>
      <c r="B28" s="23"/>
      <c r="C28" s="16" t="s">
        <v>59</v>
      </c>
      <c r="D28" s="23">
        <v>100.28</v>
      </c>
    </row>
    <row r="29" spans="1:4" ht="13.5" customHeight="1">
      <c r="A29" s="6"/>
      <c r="B29" s="23"/>
      <c r="C29" s="16" t="s">
        <v>60</v>
      </c>
      <c r="D29" s="23">
        <v>444.50532400000003</v>
      </c>
    </row>
    <row r="30" spans="1:4" ht="13.5" customHeight="1">
      <c r="A30" s="6"/>
      <c r="B30" s="23"/>
      <c r="C30" s="16" t="s">
        <v>61</v>
      </c>
      <c r="D30" s="23">
        <v>435.67532400000005</v>
      </c>
    </row>
    <row r="31" spans="1:4" ht="13.5" customHeight="1">
      <c r="A31" s="6"/>
      <c r="B31" s="23"/>
      <c r="C31" s="16" t="s">
        <v>62</v>
      </c>
      <c r="D31" s="23">
        <v>435.67532400000005</v>
      </c>
    </row>
    <row r="32" spans="1:4" ht="13.5" customHeight="1">
      <c r="A32" s="6"/>
      <c r="B32" s="23"/>
      <c r="C32" s="16" t="s">
        <v>63</v>
      </c>
      <c r="D32" s="23">
        <v>5.83</v>
      </c>
    </row>
    <row r="33" spans="1:4" ht="13.5" customHeight="1">
      <c r="A33" s="6"/>
      <c r="B33" s="23"/>
      <c r="C33" s="16" t="s">
        <v>64</v>
      </c>
      <c r="D33" s="23">
        <v>5.83</v>
      </c>
    </row>
    <row r="34" spans="1:4" ht="13.5" customHeight="1">
      <c r="A34" s="6"/>
      <c r="B34" s="23"/>
      <c r="C34" s="16" t="s">
        <v>65</v>
      </c>
      <c r="D34" s="23">
        <v>3</v>
      </c>
    </row>
    <row r="35" spans="1:4" ht="13.5" customHeight="1">
      <c r="A35" s="6"/>
      <c r="B35" s="23"/>
      <c r="C35" s="16" t="s">
        <v>66</v>
      </c>
      <c r="D35" s="23">
        <v>3</v>
      </c>
    </row>
    <row r="36" spans="1:4" ht="13.5" customHeight="1">
      <c r="A36" s="6"/>
      <c r="B36" s="23"/>
      <c r="C36" s="16" t="s">
        <v>67</v>
      </c>
      <c r="D36" s="23">
        <v>1193.51</v>
      </c>
    </row>
    <row r="37" spans="1:4" ht="13.5" customHeight="1">
      <c r="A37" s="6"/>
      <c r="B37" s="23"/>
      <c r="C37" s="16" t="s">
        <v>68</v>
      </c>
      <c r="D37" s="23">
        <v>1193.51</v>
      </c>
    </row>
    <row r="38" spans="1:4" ht="13.5" customHeight="1">
      <c r="A38" s="6"/>
      <c r="B38" s="23"/>
      <c r="C38" s="16" t="s">
        <v>69</v>
      </c>
      <c r="D38" s="23">
        <v>960.51</v>
      </c>
    </row>
    <row r="39" spans="1:4" ht="13.5" customHeight="1">
      <c r="A39" s="6"/>
      <c r="B39" s="23"/>
      <c r="C39" s="16" t="s">
        <v>70</v>
      </c>
      <c r="D39" s="23">
        <v>233</v>
      </c>
    </row>
    <row r="40" spans="1:4" ht="13.5" customHeight="1">
      <c r="A40" s="6"/>
      <c r="B40" s="23"/>
      <c r="C40" s="16" t="s">
        <v>71</v>
      </c>
      <c r="D40" s="23">
        <v>4.212</v>
      </c>
    </row>
    <row r="41" spans="1:4" ht="13.5" customHeight="1">
      <c r="A41" s="6"/>
      <c r="B41" s="23"/>
      <c r="C41" s="16" t="s">
        <v>71</v>
      </c>
      <c r="D41" s="23">
        <v>4.212</v>
      </c>
    </row>
    <row r="42" spans="1:4" ht="13.5" customHeight="1" thickBot="1">
      <c r="A42" s="6"/>
      <c r="B42" s="23"/>
      <c r="C42" s="17" t="s">
        <v>72</v>
      </c>
      <c r="D42" s="23">
        <v>4.212</v>
      </c>
    </row>
    <row r="43" spans="1:4" ht="21" customHeight="1">
      <c r="A43" s="7" t="s">
        <v>3</v>
      </c>
      <c r="B43" s="28">
        <v>33575.67</v>
      </c>
      <c r="C43" s="7" t="s">
        <v>4</v>
      </c>
      <c r="D43" s="24">
        <v>34097.97</v>
      </c>
    </row>
    <row r="44" spans="1:4" ht="18.75" customHeight="1">
      <c r="A44" s="8" t="s">
        <v>5</v>
      </c>
      <c r="B44" s="24"/>
      <c r="C44" s="12" t="s">
        <v>26</v>
      </c>
      <c r="D44" s="24"/>
    </row>
    <row r="45" spans="1:4" ht="18.75" customHeight="1">
      <c r="A45" s="8" t="s">
        <v>6</v>
      </c>
      <c r="B45" s="24">
        <v>3586.51</v>
      </c>
      <c r="C45" s="8" t="s">
        <v>29</v>
      </c>
      <c r="D45" s="24">
        <v>3064.21</v>
      </c>
    </row>
    <row r="46" spans="1:4" ht="19.5" customHeight="1">
      <c r="A46" s="9" t="s">
        <v>27</v>
      </c>
      <c r="B46" s="29">
        <v>37162.18</v>
      </c>
      <c r="C46" s="9" t="s">
        <v>28</v>
      </c>
      <c r="D46" s="25">
        <v>37162.18</v>
      </c>
    </row>
    <row r="47" spans="1:4" ht="14.25">
      <c r="A47" s="42" t="s">
        <v>18</v>
      </c>
      <c r="B47" s="42"/>
      <c r="C47" s="42"/>
      <c r="D47" s="42"/>
    </row>
  </sheetData>
  <mergeCells count="4">
    <mergeCell ref="A2:D2"/>
    <mergeCell ref="A4:B4"/>
    <mergeCell ref="C4:D4"/>
    <mergeCell ref="A47:D4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L14" sqref="L14"/>
    </sheetView>
  </sheetViews>
  <sheetFormatPr defaultColWidth="9.00390625" defaultRowHeight="14.25"/>
  <cols>
    <col min="1" max="1" width="16.125" style="0" customWidth="1"/>
    <col min="2" max="3" width="11.00390625" style="37" customWidth="1"/>
    <col min="4" max="4" width="10.625" style="37" customWidth="1"/>
    <col min="5" max="5" width="11.25390625" style="37" customWidth="1"/>
    <col min="6" max="6" width="6.25390625" style="0" customWidth="1"/>
    <col min="7" max="7" width="8.00390625" style="0" customWidth="1"/>
    <col min="8" max="8" width="7.375" style="0" customWidth="1"/>
    <col min="9" max="9" width="7.625" style="0" customWidth="1"/>
  </cols>
  <sheetData>
    <row r="1" spans="1:9" ht="20.25">
      <c r="A1" s="43" t="s">
        <v>20</v>
      </c>
      <c r="B1" s="43"/>
      <c r="C1" s="43"/>
      <c r="D1" s="43"/>
      <c r="E1" s="43"/>
      <c r="F1" s="43"/>
      <c r="G1" s="43"/>
      <c r="H1" s="43"/>
      <c r="I1" s="43"/>
    </row>
    <row r="2" spans="1:9" ht="22.5">
      <c r="A2" s="44" t="s">
        <v>19</v>
      </c>
      <c r="B2" s="44"/>
      <c r="C2" s="44"/>
      <c r="D2" s="44"/>
      <c r="E2" s="44"/>
      <c r="F2" s="44"/>
      <c r="G2" s="45"/>
      <c r="H2" s="45"/>
      <c r="I2" s="45"/>
    </row>
    <row r="3" spans="1:8" ht="14.25">
      <c r="A3" s="10"/>
      <c r="B3" s="30"/>
      <c r="C3" s="30"/>
      <c r="D3" s="30"/>
      <c r="E3" s="30"/>
      <c r="F3" s="11"/>
      <c r="G3" s="11"/>
      <c r="H3" s="4" t="s">
        <v>7</v>
      </c>
    </row>
    <row r="4" spans="1:9" ht="19.5" customHeight="1">
      <c r="A4" s="46" t="s">
        <v>8</v>
      </c>
      <c r="B4" s="47" t="s">
        <v>9</v>
      </c>
      <c r="C4" s="46" t="s">
        <v>10</v>
      </c>
      <c r="D4" s="46"/>
      <c r="E4" s="46"/>
      <c r="F4" s="46"/>
      <c r="G4" s="46"/>
      <c r="H4" s="46"/>
      <c r="I4" s="46" t="s">
        <v>11</v>
      </c>
    </row>
    <row r="5" spans="1:9" ht="18.75" customHeight="1">
      <c r="A5" s="46"/>
      <c r="B5" s="47"/>
      <c r="C5" s="47" t="s">
        <v>32</v>
      </c>
      <c r="D5" s="47"/>
      <c r="E5" s="47"/>
      <c r="F5" s="46" t="s">
        <v>35</v>
      </c>
      <c r="G5" s="46"/>
      <c r="H5" s="46"/>
      <c r="I5" s="46"/>
    </row>
    <row r="6" spans="1:9" ht="22.5" customHeight="1">
      <c r="A6" s="46"/>
      <c r="B6" s="47"/>
      <c r="C6" s="31" t="s">
        <v>12</v>
      </c>
      <c r="D6" s="32" t="s">
        <v>13</v>
      </c>
      <c r="E6" s="31" t="s">
        <v>14</v>
      </c>
      <c r="F6" s="14" t="s">
        <v>12</v>
      </c>
      <c r="G6" s="15" t="s">
        <v>13</v>
      </c>
      <c r="H6" s="14" t="s">
        <v>14</v>
      </c>
      <c r="I6" s="46"/>
    </row>
    <row r="7" spans="1:9" ht="13.5" customHeight="1">
      <c r="A7" s="38" t="s">
        <v>37</v>
      </c>
      <c r="B7" s="31">
        <v>30349.73</v>
      </c>
      <c r="C7" s="31">
        <f>D7+E7</f>
        <v>30349.725941999997</v>
      </c>
      <c r="D7" s="33">
        <f>139714359.42/10000</f>
        <v>13971.435941999998</v>
      </c>
      <c r="E7" s="33">
        <v>16378.29</v>
      </c>
      <c r="F7" s="14"/>
      <c r="G7" s="15"/>
      <c r="H7" s="14"/>
      <c r="I7" s="14"/>
    </row>
    <row r="8" spans="1:9" ht="13.5" customHeight="1">
      <c r="A8" s="38" t="s">
        <v>38</v>
      </c>
      <c r="B8" s="31">
        <v>30349.73</v>
      </c>
      <c r="C8" s="31">
        <f aca="true" t="shared" si="0" ref="C8:C43">D8+E8</f>
        <v>30349.725941999997</v>
      </c>
      <c r="D8" s="33">
        <f>139714359.42/10000</f>
        <v>13971.435941999998</v>
      </c>
      <c r="E8" s="33">
        <v>16378.29</v>
      </c>
      <c r="F8" s="14"/>
      <c r="G8" s="15"/>
      <c r="H8" s="14"/>
      <c r="I8" s="14"/>
    </row>
    <row r="9" spans="1:9" ht="13.5" customHeight="1">
      <c r="A9" s="38" t="s">
        <v>39</v>
      </c>
      <c r="B9" s="31">
        <v>13179.735942</v>
      </c>
      <c r="C9" s="31">
        <f t="shared" si="0"/>
        <v>13179.735942</v>
      </c>
      <c r="D9" s="33">
        <f>131797359.42/10000</f>
        <v>13179.735942</v>
      </c>
      <c r="E9" s="33">
        <v>0</v>
      </c>
      <c r="F9" s="14"/>
      <c r="G9" s="15"/>
      <c r="H9" s="14"/>
      <c r="I9" s="14"/>
    </row>
    <row r="10" spans="1:9" ht="13.5" customHeight="1">
      <c r="A10" s="38" t="s">
        <v>40</v>
      </c>
      <c r="B10" s="31">
        <v>5532.171067</v>
      </c>
      <c r="C10" s="31">
        <f t="shared" si="0"/>
        <v>5532.171067</v>
      </c>
      <c r="D10" s="33">
        <f>495000/10000</f>
        <v>49.5</v>
      </c>
      <c r="E10" s="33">
        <f>54826710.67/10000</f>
        <v>5482.671067</v>
      </c>
      <c r="F10" s="14"/>
      <c r="G10" s="15"/>
      <c r="H10" s="14"/>
      <c r="I10" s="14"/>
    </row>
    <row r="11" spans="1:9" ht="13.5" customHeight="1">
      <c r="A11" s="38" t="s">
        <v>41</v>
      </c>
      <c r="B11" s="31">
        <v>2243.4972</v>
      </c>
      <c r="C11" s="31">
        <f t="shared" si="0"/>
        <v>2243.4972</v>
      </c>
      <c r="D11" s="33">
        <v>0</v>
      </c>
      <c r="E11" s="33">
        <f>22434972/10000</f>
        <v>2243.4972</v>
      </c>
      <c r="F11" s="14"/>
      <c r="G11" s="15"/>
      <c r="H11" s="14"/>
      <c r="I11" s="14"/>
    </row>
    <row r="12" spans="1:9" ht="13.5" customHeight="1">
      <c r="A12" s="38" t="s">
        <v>42</v>
      </c>
      <c r="B12" s="31">
        <v>70</v>
      </c>
      <c r="C12" s="31">
        <f t="shared" si="0"/>
        <v>70</v>
      </c>
      <c r="D12" s="33">
        <v>0</v>
      </c>
      <c r="E12" s="33">
        <f>700000/10000</f>
        <v>70</v>
      </c>
      <c r="F12" s="14"/>
      <c r="G12" s="15"/>
      <c r="H12" s="14"/>
      <c r="I12" s="14"/>
    </row>
    <row r="13" spans="1:9" ht="13.5" customHeight="1">
      <c r="A13" s="38" t="s">
        <v>43</v>
      </c>
      <c r="B13" s="31">
        <v>124.92</v>
      </c>
      <c r="C13" s="31">
        <f t="shared" si="0"/>
        <v>124.92</v>
      </c>
      <c r="D13" s="33">
        <f>189200/10000</f>
        <v>18.92</v>
      </c>
      <c r="E13" s="33">
        <f>1060000/10000</f>
        <v>106</v>
      </c>
      <c r="F13" s="14"/>
      <c r="G13" s="15"/>
      <c r="H13" s="14"/>
      <c r="I13" s="14"/>
    </row>
    <row r="14" spans="1:9" ht="13.5" customHeight="1">
      <c r="A14" s="38" t="s">
        <v>44</v>
      </c>
      <c r="B14" s="31">
        <v>20</v>
      </c>
      <c r="C14" s="31">
        <f t="shared" si="0"/>
        <v>20</v>
      </c>
      <c r="D14" s="33">
        <f>200000/10000</f>
        <v>20</v>
      </c>
      <c r="E14" s="33">
        <v>0</v>
      </c>
      <c r="F14" s="14"/>
      <c r="G14" s="15"/>
      <c r="H14" s="14"/>
      <c r="I14" s="14"/>
    </row>
    <row r="15" spans="1:9" ht="13.5" customHeight="1">
      <c r="A15" s="38" t="s">
        <v>45</v>
      </c>
      <c r="B15" s="31">
        <v>196</v>
      </c>
      <c r="C15" s="31">
        <f t="shared" si="0"/>
        <v>196</v>
      </c>
      <c r="D15" s="33">
        <v>0</v>
      </c>
      <c r="E15" s="33">
        <f>1960000/10000</f>
        <v>196</v>
      </c>
      <c r="F15" s="14"/>
      <c r="G15" s="15"/>
      <c r="H15" s="14"/>
      <c r="I15" s="14"/>
    </row>
    <row r="16" spans="1:9" ht="13.5" customHeight="1">
      <c r="A16" s="38" t="s">
        <v>46</v>
      </c>
      <c r="B16" s="31">
        <v>411.28718</v>
      </c>
      <c r="C16" s="31">
        <f t="shared" si="0"/>
        <v>411.28718</v>
      </c>
      <c r="D16" s="33">
        <v>0</v>
      </c>
      <c r="E16" s="33">
        <f>4112871.8/10000</f>
        <v>411.28718</v>
      </c>
      <c r="F16" s="14"/>
      <c r="G16" s="15"/>
      <c r="H16" s="14"/>
      <c r="I16" s="14"/>
    </row>
    <row r="17" spans="1:9" ht="13.5" customHeight="1">
      <c r="A17" s="38" t="s">
        <v>47</v>
      </c>
      <c r="B17" s="31">
        <v>5093.25</v>
      </c>
      <c r="C17" s="31">
        <f t="shared" si="0"/>
        <v>5093.25</v>
      </c>
      <c r="D17" s="33">
        <v>0</v>
      </c>
      <c r="E17" s="33">
        <v>5093.25</v>
      </c>
      <c r="F17" s="14"/>
      <c r="G17" s="15"/>
      <c r="H17" s="14"/>
      <c r="I17" s="14"/>
    </row>
    <row r="18" spans="1:9" ht="13.5" customHeight="1">
      <c r="A18" s="38" t="s">
        <v>48</v>
      </c>
      <c r="B18" s="31">
        <v>35</v>
      </c>
      <c r="C18" s="31">
        <f t="shared" si="0"/>
        <v>35</v>
      </c>
      <c r="D18" s="33">
        <f>250000/10000</f>
        <v>25</v>
      </c>
      <c r="E18" s="33">
        <f>100000/10000</f>
        <v>10</v>
      </c>
      <c r="F18" s="14"/>
      <c r="G18" s="15"/>
      <c r="H18" s="14"/>
      <c r="I18" s="14"/>
    </row>
    <row r="19" spans="1:9" ht="13.5" customHeight="1">
      <c r="A19" s="38" t="s">
        <v>49</v>
      </c>
      <c r="B19" s="31">
        <v>25</v>
      </c>
      <c r="C19" s="31">
        <f t="shared" si="0"/>
        <v>25</v>
      </c>
      <c r="D19" s="33">
        <f>50000/10000</f>
        <v>5</v>
      </c>
      <c r="E19" s="33">
        <f>200000/10000</f>
        <v>20</v>
      </c>
      <c r="F19" s="14"/>
      <c r="G19" s="15"/>
      <c r="H19" s="14"/>
      <c r="I19" s="14"/>
    </row>
    <row r="20" spans="1:9" ht="13.5" customHeight="1">
      <c r="A20" s="38" t="s">
        <v>50</v>
      </c>
      <c r="B20" s="31">
        <v>10</v>
      </c>
      <c r="C20" s="31">
        <f t="shared" si="0"/>
        <v>10</v>
      </c>
      <c r="D20" s="33">
        <v>0</v>
      </c>
      <c r="E20" s="33">
        <f>100000/10000</f>
        <v>10</v>
      </c>
      <c r="F20" s="14"/>
      <c r="G20" s="15"/>
      <c r="H20" s="14"/>
      <c r="I20" s="14"/>
    </row>
    <row r="21" spans="1:9" ht="13.5" customHeight="1">
      <c r="A21" s="38" t="s">
        <v>51</v>
      </c>
      <c r="B21" s="31">
        <v>248</v>
      </c>
      <c r="C21" s="31">
        <f t="shared" si="0"/>
        <v>248</v>
      </c>
      <c r="D21" s="33">
        <v>0</v>
      </c>
      <c r="E21" s="33">
        <f>2480000/10000</f>
        <v>248</v>
      </c>
      <c r="F21" s="14"/>
      <c r="G21" s="15"/>
      <c r="H21" s="14"/>
      <c r="I21" s="14"/>
    </row>
    <row r="22" spans="1:9" ht="13.5" customHeight="1">
      <c r="A22" s="38" t="s">
        <v>52</v>
      </c>
      <c r="B22" s="31">
        <v>1381.704701</v>
      </c>
      <c r="C22" s="31">
        <f t="shared" si="0"/>
        <v>1381.704701</v>
      </c>
      <c r="D22" s="33">
        <v>0</v>
      </c>
      <c r="E22" s="33">
        <f>13817047.01/10000</f>
        <v>1381.704701</v>
      </c>
      <c r="F22" s="14"/>
      <c r="G22" s="15"/>
      <c r="H22" s="14"/>
      <c r="I22" s="14"/>
    </row>
    <row r="23" spans="1:9" ht="13.5" customHeight="1">
      <c r="A23" s="38" t="s">
        <v>53</v>
      </c>
      <c r="B23" s="31">
        <v>55</v>
      </c>
      <c r="C23" s="31">
        <f t="shared" si="0"/>
        <v>55</v>
      </c>
      <c r="D23" s="33">
        <f>550000/10000</f>
        <v>55</v>
      </c>
      <c r="E23" s="33">
        <v>0</v>
      </c>
      <c r="F23" s="14"/>
      <c r="G23" s="15"/>
      <c r="H23" s="14"/>
      <c r="I23" s="14"/>
    </row>
    <row r="24" spans="1:9" ht="13.5" customHeight="1">
      <c r="A24" s="38" t="s">
        <v>54</v>
      </c>
      <c r="B24" s="31">
        <v>1724.1642</v>
      </c>
      <c r="C24" s="31">
        <f t="shared" si="0"/>
        <v>1724.1642</v>
      </c>
      <c r="D24" s="33">
        <f>6182800/10000</f>
        <v>618.28</v>
      </c>
      <c r="E24" s="33">
        <f>11058842/10000</f>
        <v>1105.8842</v>
      </c>
      <c r="F24" s="14"/>
      <c r="G24" s="15"/>
      <c r="H24" s="14"/>
      <c r="I24" s="14"/>
    </row>
    <row r="25" spans="1:9" ht="13.5" customHeight="1">
      <c r="A25" s="38" t="s">
        <v>55</v>
      </c>
      <c r="B25" s="31">
        <v>1916.9446999999998</v>
      </c>
      <c r="C25" s="31">
        <f t="shared" si="0"/>
        <v>1916.9446999999998</v>
      </c>
      <c r="D25" s="33">
        <f>19158247/10000</f>
        <v>1915.8247</v>
      </c>
      <c r="E25" s="33">
        <f>11200/10000</f>
        <v>1.12</v>
      </c>
      <c r="F25" s="14"/>
      <c r="G25" s="15"/>
      <c r="H25" s="14"/>
      <c r="I25" s="14"/>
    </row>
    <row r="26" spans="1:9" ht="13.5" customHeight="1">
      <c r="A26" s="38" t="s">
        <v>56</v>
      </c>
      <c r="B26" s="31">
        <v>1816.6646999999998</v>
      </c>
      <c r="C26" s="31">
        <f t="shared" si="0"/>
        <v>1816.6646999999998</v>
      </c>
      <c r="D26" s="33">
        <f>18155447/10000</f>
        <v>1815.5447</v>
      </c>
      <c r="E26" s="33">
        <f>11200/10000</f>
        <v>1.12</v>
      </c>
      <c r="F26" s="14"/>
      <c r="G26" s="15"/>
      <c r="H26" s="14"/>
      <c r="I26" s="14"/>
    </row>
    <row r="27" spans="1:9" ht="13.5" customHeight="1">
      <c r="A27" s="38" t="s">
        <v>57</v>
      </c>
      <c r="B27" s="31">
        <v>1816.6646999999998</v>
      </c>
      <c r="C27" s="31">
        <f t="shared" si="0"/>
        <v>1816.6646999999998</v>
      </c>
      <c r="D27" s="33">
        <f>18155447/10000</f>
        <v>1815.5447</v>
      </c>
      <c r="E27" s="33">
        <f>11200/10000</f>
        <v>1.12</v>
      </c>
      <c r="F27" s="14"/>
      <c r="G27" s="15"/>
      <c r="H27" s="14"/>
      <c r="I27" s="14"/>
    </row>
    <row r="28" spans="1:9" ht="13.5" customHeight="1">
      <c r="A28" s="38" t="s">
        <v>58</v>
      </c>
      <c r="B28" s="31">
        <v>100.28</v>
      </c>
      <c r="C28" s="31">
        <f t="shared" si="0"/>
        <v>100.28</v>
      </c>
      <c r="D28" s="33">
        <f>1002800/10000</f>
        <v>100.28</v>
      </c>
      <c r="E28" s="33">
        <v>0</v>
      </c>
      <c r="F28" s="14"/>
      <c r="G28" s="15"/>
      <c r="H28" s="14"/>
      <c r="I28" s="14"/>
    </row>
    <row r="29" spans="1:9" ht="13.5" customHeight="1">
      <c r="A29" s="38" t="s">
        <v>59</v>
      </c>
      <c r="B29" s="31">
        <v>100.28</v>
      </c>
      <c r="C29" s="31">
        <f t="shared" si="0"/>
        <v>100.28</v>
      </c>
      <c r="D29" s="33">
        <f>1002800/10000</f>
        <v>100.28</v>
      </c>
      <c r="E29" s="33">
        <v>0</v>
      </c>
      <c r="F29" s="14"/>
      <c r="G29" s="15"/>
      <c r="H29" s="14"/>
      <c r="I29" s="14"/>
    </row>
    <row r="30" spans="1:9" ht="13.5" customHeight="1">
      <c r="A30" s="38" t="s">
        <v>60</v>
      </c>
      <c r="B30" s="31">
        <v>444.505324</v>
      </c>
      <c r="C30" s="31">
        <f t="shared" si="0"/>
        <v>444.505324</v>
      </c>
      <c r="D30" s="33">
        <f>4012200.12/10000</f>
        <v>401.220012</v>
      </c>
      <c r="E30" s="33">
        <f>432853.12/10000</f>
        <v>43.285312</v>
      </c>
      <c r="F30" s="14"/>
      <c r="G30" s="15"/>
      <c r="H30" s="14"/>
      <c r="I30" s="14"/>
    </row>
    <row r="31" spans="1:9" ht="13.5" customHeight="1">
      <c r="A31" s="38" t="s">
        <v>61</v>
      </c>
      <c r="B31" s="31">
        <v>435.675324</v>
      </c>
      <c r="C31" s="31">
        <f t="shared" si="0"/>
        <v>435.675324</v>
      </c>
      <c r="D31" s="33">
        <f>3953900.12/10000</f>
        <v>395.390012</v>
      </c>
      <c r="E31" s="33">
        <f>402853.12/10000</f>
        <v>40.285312</v>
      </c>
      <c r="F31" s="14"/>
      <c r="G31" s="15"/>
      <c r="H31" s="14"/>
      <c r="I31" s="14"/>
    </row>
    <row r="32" spans="1:9" ht="13.5" customHeight="1">
      <c r="A32" s="38" t="s">
        <v>62</v>
      </c>
      <c r="B32" s="31">
        <v>435.675324</v>
      </c>
      <c r="C32" s="31">
        <f t="shared" si="0"/>
        <v>435.675324</v>
      </c>
      <c r="D32" s="33">
        <f>3953900.12/10000</f>
        <v>395.390012</v>
      </c>
      <c r="E32" s="33">
        <f>402853.12/10000</f>
        <v>40.285312</v>
      </c>
      <c r="F32" s="14"/>
      <c r="G32" s="15"/>
      <c r="H32" s="14"/>
      <c r="I32" s="14"/>
    </row>
    <row r="33" spans="1:9" ht="13.5" customHeight="1">
      <c r="A33" s="38" t="s">
        <v>63</v>
      </c>
      <c r="B33" s="31">
        <v>5.83</v>
      </c>
      <c r="C33" s="31">
        <f t="shared" si="0"/>
        <v>5.83</v>
      </c>
      <c r="D33" s="33">
        <f>58300/10000</f>
        <v>5.83</v>
      </c>
      <c r="E33" s="33">
        <v>0</v>
      </c>
      <c r="F33" s="14"/>
      <c r="G33" s="15"/>
      <c r="H33" s="14"/>
      <c r="I33" s="14"/>
    </row>
    <row r="34" spans="1:9" ht="13.5" customHeight="1">
      <c r="A34" s="38" t="s">
        <v>64</v>
      </c>
      <c r="B34" s="31">
        <v>5.83</v>
      </c>
      <c r="C34" s="31">
        <f t="shared" si="0"/>
        <v>5.83</v>
      </c>
      <c r="D34" s="33">
        <f>58300/10000</f>
        <v>5.83</v>
      </c>
      <c r="E34" s="33">
        <v>0</v>
      </c>
      <c r="F34" s="14"/>
      <c r="G34" s="15"/>
      <c r="H34" s="14"/>
      <c r="I34" s="14"/>
    </row>
    <row r="35" spans="1:9" ht="13.5" customHeight="1">
      <c r="A35" s="38" t="s">
        <v>65</v>
      </c>
      <c r="B35" s="31">
        <v>3</v>
      </c>
      <c r="C35" s="31">
        <f t="shared" si="0"/>
        <v>3</v>
      </c>
      <c r="D35" s="33">
        <v>0</v>
      </c>
      <c r="E35" s="33">
        <f>30000/10000</f>
        <v>3</v>
      </c>
      <c r="F35" s="14"/>
      <c r="G35" s="15"/>
      <c r="H35" s="14"/>
      <c r="I35" s="14"/>
    </row>
    <row r="36" spans="1:9" ht="13.5" customHeight="1">
      <c r="A36" s="38" t="s">
        <v>66</v>
      </c>
      <c r="B36" s="31">
        <v>3</v>
      </c>
      <c r="C36" s="31">
        <f t="shared" si="0"/>
        <v>3</v>
      </c>
      <c r="D36" s="33">
        <v>0</v>
      </c>
      <c r="E36" s="33">
        <f>30000/10000</f>
        <v>3</v>
      </c>
      <c r="F36" s="14"/>
      <c r="G36" s="15"/>
      <c r="H36" s="14"/>
      <c r="I36" s="14"/>
    </row>
    <row r="37" spans="1:9" ht="13.5" customHeight="1">
      <c r="A37" s="38" t="s">
        <v>67</v>
      </c>
      <c r="B37" s="31">
        <v>1193.51</v>
      </c>
      <c r="C37" s="31">
        <f t="shared" si="0"/>
        <v>1193.51</v>
      </c>
      <c r="D37" s="33">
        <f>11935100/10000</f>
        <v>1193.51</v>
      </c>
      <c r="E37" s="33">
        <v>0</v>
      </c>
      <c r="F37" s="14"/>
      <c r="G37" s="15"/>
      <c r="H37" s="14"/>
      <c r="I37" s="14"/>
    </row>
    <row r="38" spans="1:9" ht="13.5" customHeight="1">
      <c r="A38" s="38" t="s">
        <v>68</v>
      </c>
      <c r="B38" s="31">
        <v>1193.51</v>
      </c>
      <c r="C38" s="31">
        <f t="shared" si="0"/>
        <v>1193.51</v>
      </c>
      <c r="D38" s="33">
        <f>11935100/10000</f>
        <v>1193.51</v>
      </c>
      <c r="E38" s="33">
        <v>0</v>
      </c>
      <c r="F38" s="14"/>
      <c r="G38" s="15"/>
      <c r="H38" s="14"/>
      <c r="I38" s="14"/>
    </row>
    <row r="39" spans="1:9" ht="13.5" customHeight="1">
      <c r="A39" s="38" t="s">
        <v>69</v>
      </c>
      <c r="B39" s="31">
        <v>960.51</v>
      </c>
      <c r="C39" s="31">
        <f t="shared" si="0"/>
        <v>960.51</v>
      </c>
      <c r="D39" s="33">
        <f>9605100/10000</f>
        <v>960.51</v>
      </c>
      <c r="E39" s="33">
        <v>0</v>
      </c>
      <c r="F39" s="14"/>
      <c r="G39" s="15"/>
      <c r="H39" s="14"/>
      <c r="I39" s="14"/>
    </row>
    <row r="40" spans="1:9" ht="13.5" customHeight="1">
      <c r="A40" s="38" t="s">
        <v>70</v>
      </c>
      <c r="B40" s="31">
        <v>233</v>
      </c>
      <c r="C40" s="31">
        <f t="shared" si="0"/>
        <v>233</v>
      </c>
      <c r="D40" s="33">
        <f>2330000/10000</f>
        <v>233</v>
      </c>
      <c r="E40" s="33">
        <v>0</v>
      </c>
      <c r="F40" s="14"/>
      <c r="G40" s="15"/>
      <c r="H40" s="14"/>
      <c r="I40" s="14"/>
    </row>
    <row r="41" spans="1:9" ht="13.5" customHeight="1">
      <c r="A41" s="38" t="s">
        <v>71</v>
      </c>
      <c r="B41" s="31">
        <v>4.212</v>
      </c>
      <c r="C41" s="31">
        <f t="shared" si="0"/>
        <v>4.212</v>
      </c>
      <c r="D41" s="33">
        <f>42120/10000</f>
        <v>4.212</v>
      </c>
      <c r="E41" s="33">
        <v>0</v>
      </c>
      <c r="F41" s="14"/>
      <c r="G41" s="15"/>
      <c r="H41" s="14"/>
      <c r="I41" s="14"/>
    </row>
    <row r="42" spans="1:9" ht="13.5" customHeight="1">
      <c r="A42" s="38" t="s">
        <v>71</v>
      </c>
      <c r="B42" s="31">
        <v>4.212</v>
      </c>
      <c r="C42" s="31">
        <f t="shared" si="0"/>
        <v>4.212</v>
      </c>
      <c r="D42" s="33">
        <f>42120/10000</f>
        <v>4.212</v>
      </c>
      <c r="E42" s="33">
        <v>0</v>
      </c>
      <c r="F42" s="14"/>
      <c r="G42" s="15"/>
      <c r="H42" s="14"/>
      <c r="I42" s="14"/>
    </row>
    <row r="43" spans="1:9" ht="13.5" customHeight="1" thickBot="1">
      <c r="A43" s="38" t="s">
        <v>72</v>
      </c>
      <c r="B43" s="31">
        <v>4.212</v>
      </c>
      <c r="C43" s="31">
        <f t="shared" si="0"/>
        <v>4.212</v>
      </c>
      <c r="D43" s="34">
        <f>42120/10000</f>
        <v>4.212</v>
      </c>
      <c r="E43" s="34">
        <v>0</v>
      </c>
      <c r="F43" s="14"/>
      <c r="G43" s="15"/>
      <c r="H43" s="14"/>
      <c r="I43" s="14"/>
    </row>
    <row r="44" spans="1:9" ht="20.25" customHeight="1">
      <c r="A44" s="13" t="s">
        <v>33</v>
      </c>
      <c r="B44" s="35">
        <v>33908.9</v>
      </c>
      <c r="C44" s="36">
        <f>D44+E44</f>
        <v>33908.9</v>
      </c>
      <c r="D44" s="36">
        <v>17486.2</v>
      </c>
      <c r="E44" s="36">
        <v>16422.7</v>
      </c>
      <c r="F44" s="6"/>
      <c r="G44" s="6"/>
      <c r="H44" s="6"/>
      <c r="I44" s="6"/>
    </row>
    <row r="45" spans="1:9" ht="14.25">
      <c r="A45" s="42" t="s">
        <v>34</v>
      </c>
      <c r="B45" s="42"/>
      <c r="C45" s="42"/>
      <c r="D45" s="42"/>
      <c r="E45" s="42"/>
      <c r="F45" s="42"/>
      <c r="G45" s="42"/>
      <c r="H45" s="42"/>
      <c r="I45" s="42"/>
    </row>
  </sheetData>
  <mergeCells count="9">
    <mergeCell ref="A1:I1"/>
    <mergeCell ref="A45:I45"/>
    <mergeCell ref="A2:I2"/>
    <mergeCell ref="A4:A6"/>
    <mergeCell ref="B4:B6"/>
    <mergeCell ref="C4:H4"/>
    <mergeCell ref="I4:I6"/>
    <mergeCell ref="C5:E5"/>
    <mergeCell ref="F5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USER</cp:lastModifiedBy>
  <cp:lastPrinted>2015-10-23T05:43:10Z</cp:lastPrinted>
  <dcterms:created xsi:type="dcterms:W3CDTF">2015-10-12T02:09:28Z</dcterms:created>
  <dcterms:modified xsi:type="dcterms:W3CDTF">2015-10-27T01:35:27Z</dcterms:modified>
  <cp:category/>
  <cp:version/>
  <cp:contentType/>
  <cp:contentStatus/>
</cp:coreProperties>
</file>